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2240" activeTab="0"/>
  </bookViews>
  <sheets>
    <sheet name="Rivier, Meer, Beek" sheetId="1" r:id="rId1"/>
    <sheet name="Zuivering" sheetId="2" r:id="rId2"/>
  </sheets>
  <definedNames/>
  <calcPr fullCalcOnLoad="1"/>
</workbook>
</file>

<file path=xl/sharedStrings.xml><?xml version="1.0" encoding="utf-8"?>
<sst xmlns="http://schemas.openxmlformats.org/spreadsheetml/2006/main" count="160" uniqueCount="80">
  <si>
    <t>A Standplaatsgerelateerde vragen</t>
  </si>
  <si>
    <t>Wat is de geohydrologische situatie in de oever</t>
  </si>
  <si>
    <t>Hoe is het waterstandsverloop bij de oever?</t>
  </si>
  <si>
    <t>Zijn er bijzondere bodemtypes in de oever aanwezig?</t>
  </si>
  <si>
    <t>Is de waterbodem geschikt voor de vestiging van (een diversiteit aan) water- en oeverplanten?</t>
  </si>
  <si>
    <t>Is er (grote) kans op slibaanvoer op de betreffende locatie?</t>
  </si>
  <si>
    <t>Is er (kans op de aanwezigheid van) een waardevolle zaadbank?</t>
  </si>
  <si>
    <t>Hoe is het (gemiddelde) doorzicht van het water in het zomerhalfjaar?</t>
  </si>
  <si>
    <t>In welke mate wordt de oever beschaduwd?</t>
  </si>
  <si>
    <t>Welke buffercapaciteit en saliniteit heeft het lokale oppervlaktewater?</t>
  </si>
  <si>
    <t>B Landschapsgerelateerde vragen</t>
  </si>
  <si>
    <t>Zijn er watervogels in de nabijheid aanwezig?</t>
  </si>
  <si>
    <t>Kan de oever functioneren als een ecologische natte verbindingszone?</t>
  </si>
  <si>
    <t>Kan de oever een aanvulling vormen op de reeds aanwezige deelhabitats?</t>
  </si>
  <si>
    <t>Hoe is het gebruik van de aangrenzende grond?</t>
  </si>
  <si>
    <t>Hoe is het gebruik van het water?</t>
  </si>
  <si>
    <t>wegzijging</t>
  </si>
  <si>
    <t>periodiek arme kwel</t>
  </si>
  <si>
    <t>jaarrond rijke kwel</t>
  </si>
  <si>
    <t>periodiek rijke kwel</t>
  </si>
  <si>
    <t>tegennatuurlijk</t>
  </si>
  <si>
    <t>stabiel</t>
  </si>
  <si>
    <t>flexibel</t>
  </si>
  <si>
    <t>natuurlijk</t>
  </si>
  <si>
    <t>bijzondere lagen</t>
  </si>
  <si>
    <t>arme bodem</t>
  </si>
  <si>
    <t>rijke bodem</t>
  </si>
  <si>
    <t>bemest</t>
  </si>
  <si>
    <t>niet geschikt</t>
  </si>
  <si>
    <t>geschikt na baggeren</t>
  </si>
  <si>
    <t>geschikt</t>
  </si>
  <si>
    <t>geen slibaanvoer</t>
  </si>
  <si>
    <t>wel slibaanvoer</t>
  </si>
  <si>
    <t>ja</t>
  </si>
  <si>
    <t>mogelijk</t>
  </si>
  <si>
    <t>nee</t>
  </si>
  <si>
    <t>slecht doorzicht (&lt;60 cm)</t>
  </si>
  <si>
    <t>matig doorzicht (&lt;1 m; &gt; 60 cm)</t>
  </si>
  <si>
    <t>groot doorzicht (&gt;1 m)</t>
  </si>
  <si>
    <t>zware beschaduwing</t>
  </si>
  <si>
    <t>lichte beschaduwing</t>
  </si>
  <si>
    <t>geen beschaduwing</t>
  </si>
  <si>
    <t>zuur, zacht, brak</t>
  </si>
  <si>
    <t>hard, neutraal, zoet</t>
  </si>
  <si>
    <t>veel vogels (&gt;50/ha)</t>
  </si>
  <si>
    <t>vrij veel vogels (10-50/ha)</t>
  </si>
  <si>
    <t>weinig vogels (&lt;10/ha)</t>
  </si>
  <si>
    <t>ecologische verbindingszone</t>
  </si>
  <si>
    <t>mogelijk ecologische verbindingszone</t>
  </si>
  <si>
    <t>geen ecologische verbindingszone</t>
  </si>
  <si>
    <t>ja, nieuw deelhabitat</t>
  </si>
  <si>
    <t>ja, aanvulling op aanwezige deelhabitats</t>
  </si>
  <si>
    <t>nee, geen nieuw deelhabitat</t>
  </si>
  <si>
    <t>landbouw/intensieve recreatie</t>
  </si>
  <si>
    <t>openbaar gebied</t>
  </si>
  <si>
    <t>natuurgebied</t>
  </si>
  <si>
    <t>intensieve scheepvaart; veel verstoring</t>
  </si>
  <si>
    <t>extensieve scheepvaart; matige verstoring</t>
  </si>
  <si>
    <t>geen scheepvaart; geen verstoring</t>
  </si>
  <si>
    <t>Rivier</t>
  </si>
  <si>
    <t>Meer</t>
  </si>
  <si>
    <t>Beek</t>
  </si>
  <si>
    <t>Watertype</t>
  </si>
  <si>
    <t>jaarrond arme kwel regionaal</t>
  </si>
  <si>
    <t>jaarrond arme kwel lokaal</t>
  </si>
  <si>
    <t>Score</t>
  </si>
  <si>
    <t>Minimale score</t>
  </si>
  <si>
    <t>Maximale score</t>
  </si>
  <si>
    <t>Scorerange</t>
  </si>
  <si>
    <t>Relatieve score</t>
  </si>
  <si>
    <t>Kansrijkdom</t>
  </si>
  <si>
    <t>STAP 1</t>
  </si>
  <si>
    <t>Bepaal het watertype</t>
  </si>
  <si>
    <t>STAP 2</t>
  </si>
  <si>
    <t>Beantwoord onderstaande vragen</t>
  </si>
  <si>
    <t>STAP 3</t>
  </si>
  <si>
    <t>Bepaal de score van uw locatie</t>
  </si>
  <si>
    <t>Vul hieronder uw antwoord in</t>
  </si>
  <si>
    <t>Niet van toepassing</t>
  </si>
  <si>
    <t>nvt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</si>
</sst>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double"/>
      <top style="double"/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double"/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6" xfId="0" applyFont="1" applyFill="1" applyBorder="1" applyAlignment="1" applyProtection="1">
      <alignment horizontal="center"/>
      <protection locked="0"/>
    </xf>
    <xf numFmtId="2" fontId="8" fillId="0" borderId="6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/>
    </xf>
    <xf numFmtId="0" fontId="7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142875</xdr:rowOff>
    </xdr:from>
    <xdr:to>
      <xdr:col>1</xdr:col>
      <xdr:colOff>923925</xdr:colOff>
      <xdr:row>33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600700"/>
          <a:ext cx="8763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28</xdr:row>
      <xdr:rowOff>0</xdr:rowOff>
    </xdr:from>
    <xdr:to>
      <xdr:col>1</xdr:col>
      <xdr:colOff>914400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0"/>
          <a:ext cx="8667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43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28125" style="1" customWidth="1"/>
    <col min="2" max="2" width="14.00390625" style="1" customWidth="1"/>
    <col min="3" max="3" width="79.7109375" style="1" customWidth="1"/>
    <col min="4" max="4" width="46.00390625" style="1" customWidth="1"/>
    <col min="5" max="5" width="18.28125" style="1" customWidth="1"/>
    <col min="6" max="6" width="14.00390625" style="1" customWidth="1"/>
    <col min="7" max="8" width="9.140625" style="1" customWidth="1"/>
    <col min="9" max="9" width="8.57421875" style="1" customWidth="1"/>
    <col min="10" max="10" width="36.7109375" style="1" hidden="1" customWidth="1"/>
    <col min="11" max="11" width="40.421875" style="1" hidden="1" customWidth="1"/>
    <col min="12" max="12" width="29.00390625" style="1" hidden="1" customWidth="1"/>
    <col min="13" max="13" width="20.57421875" style="1" hidden="1" customWidth="1"/>
    <col min="14" max="14" width="19.7109375" style="1" hidden="1" customWidth="1"/>
    <col min="15" max="15" width="18.00390625" style="1" hidden="1" customWidth="1"/>
    <col min="16" max="16384" width="9.140625" style="1" customWidth="1"/>
  </cols>
  <sheetData>
    <row r="1" ht="9.75" customHeight="1"/>
    <row r="2" spans="2:5" ht="13.5" thickBot="1">
      <c r="B2" s="34"/>
      <c r="C2" s="34"/>
      <c r="D2" s="34"/>
      <c r="E2" s="34"/>
    </row>
    <row r="3" spans="1:23" ht="13.5" thickTop="1">
      <c r="A3" s="32"/>
      <c r="B3" s="12"/>
      <c r="C3" s="13"/>
      <c r="D3" s="13"/>
      <c r="E3" s="14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24.75" customHeight="1">
      <c r="A4" s="32"/>
      <c r="B4" s="17" t="s">
        <v>71</v>
      </c>
      <c r="C4" s="2" t="s">
        <v>72</v>
      </c>
      <c r="D4" s="4"/>
      <c r="E4" s="18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2.75">
      <c r="A5" s="32"/>
      <c r="B5" s="15"/>
      <c r="E5" s="16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2.75">
      <c r="A6" s="32"/>
      <c r="B6" s="15"/>
      <c r="C6" s="25" t="s">
        <v>62</v>
      </c>
      <c r="D6" s="26"/>
      <c r="E6" s="16"/>
      <c r="F6" s="40"/>
      <c r="G6" s="41"/>
      <c r="H6" s="41"/>
      <c r="I6" s="41"/>
      <c r="J6" s="41" t="s">
        <v>59</v>
      </c>
      <c r="K6" s="41" t="s">
        <v>60</v>
      </c>
      <c r="L6" s="41" t="s">
        <v>61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2.75">
      <c r="A7" s="32"/>
      <c r="B7" s="15"/>
      <c r="E7" s="16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24.75" customHeight="1">
      <c r="A8" s="32"/>
      <c r="B8" s="17" t="s">
        <v>73</v>
      </c>
      <c r="C8" s="3" t="s">
        <v>74</v>
      </c>
      <c r="D8" s="27"/>
      <c r="E8" s="18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2.75">
      <c r="A9" s="32"/>
      <c r="B9" s="15"/>
      <c r="E9" s="16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2.75">
      <c r="A10" s="32"/>
      <c r="B10" s="19" t="s">
        <v>0</v>
      </c>
      <c r="D10" s="28" t="s">
        <v>77</v>
      </c>
      <c r="E10" s="20" t="s">
        <v>65</v>
      </c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12.75">
      <c r="A11" s="32"/>
      <c r="B11" s="15">
        <v>1</v>
      </c>
      <c r="C11" s="1" t="s">
        <v>1</v>
      </c>
      <c r="D11" s="26"/>
      <c r="E11" s="36">
        <f>IF($D11=$J11,0,IF($D11=$K11,2,IF($D11=$L11,3,IF($D11=$M11,1,IF($D11=$N11,-1,IF($D11=$O11,-2,""))))))</f>
      </c>
      <c r="F11" s="40"/>
      <c r="G11" s="41"/>
      <c r="H11" s="41"/>
      <c r="I11" s="41"/>
      <c r="J11" s="41" t="s">
        <v>16</v>
      </c>
      <c r="K11" s="41" t="s">
        <v>64</v>
      </c>
      <c r="L11" s="41" t="s">
        <v>63</v>
      </c>
      <c r="M11" s="41" t="s">
        <v>17</v>
      </c>
      <c r="N11" s="41" t="s">
        <v>19</v>
      </c>
      <c r="O11" s="41" t="s">
        <v>18</v>
      </c>
      <c r="P11" s="41"/>
      <c r="Q11" s="41"/>
      <c r="R11" s="41"/>
      <c r="S11" s="41"/>
      <c r="T11" s="41"/>
      <c r="U11" s="41"/>
      <c r="V11" s="41"/>
      <c r="W11" s="41"/>
    </row>
    <row r="12" spans="1:23" ht="12.75">
      <c r="A12" s="32"/>
      <c r="B12" s="15">
        <v>2</v>
      </c>
      <c r="C12" s="1" t="s">
        <v>2</v>
      </c>
      <c r="D12" s="26"/>
      <c r="E12" s="36">
        <f>IF($D12=$J12,-2,IF($D12=$K12,0,IF($D12=$L12,1,IF($D12=$M12,2,""))))</f>
      </c>
      <c r="F12" s="40"/>
      <c r="G12" s="41"/>
      <c r="H12" s="41"/>
      <c r="I12" s="41"/>
      <c r="J12" s="41" t="s">
        <v>20</v>
      </c>
      <c r="K12" s="41" t="s">
        <v>21</v>
      </c>
      <c r="L12" s="41" t="s">
        <v>22</v>
      </c>
      <c r="M12" s="41" t="s">
        <v>23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2.75">
      <c r="A13" s="32"/>
      <c r="B13" s="15">
        <v>3</v>
      </c>
      <c r="C13" s="1" t="s">
        <v>3</v>
      </c>
      <c r="D13" s="26"/>
      <c r="E13" s="36">
        <f>IF($D13=$J13,2,IF($D13=$K13,1,IF($D13=$L13,0,IF($D13=$M13,-2,""))))</f>
      </c>
      <c r="F13" s="40"/>
      <c r="G13" s="41"/>
      <c r="H13" s="41"/>
      <c r="I13" s="41"/>
      <c r="J13" s="41" t="s">
        <v>24</v>
      </c>
      <c r="K13" s="41" t="s">
        <v>25</v>
      </c>
      <c r="L13" s="41" t="s">
        <v>26</v>
      </c>
      <c r="M13" s="41" t="s">
        <v>27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2.75">
      <c r="A14" s="32"/>
      <c r="B14" s="15">
        <v>4</v>
      </c>
      <c r="C14" s="1" t="s">
        <v>4</v>
      </c>
      <c r="D14" s="26"/>
      <c r="E14" s="36">
        <f>IF($D14=$J14,-2,IF($D14=$K14,-1,IF($D14=$L14,0,"")))</f>
      </c>
      <c r="F14" s="40"/>
      <c r="G14" s="41"/>
      <c r="H14" s="41"/>
      <c r="I14" s="41"/>
      <c r="J14" s="41" t="s">
        <v>28</v>
      </c>
      <c r="K14" s="41" t="s">
        <v>29</v>
      </c>
      <c r="L14" s="41" t="s">
        <v>30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2.75">
      <c r="A15" s="32"/>
      <c r="B15" s="15">
        <v>5</v>
      </c>
      <c r="C15" s="1" t="s">
        <v>5</v>
      </c>
      <c r="D15" s="26"/>
      <c r="E15" s="36">
        <f>IF(OR($D$14=$J$14,$D$14=$K$14),"nvt",IF($D15=$J15,0,IF($D15=$K15,-1,"")))</f>
      </c>
      <c r="F15" s="40"/>
      <c r="G15" s="41"/>
      <c r="H15" s="41"/>
      <c r="I15" s="41"/>
      <c r="J15" s="41" t="s">
        <v>31</v>
      </c>
      <c r="K15" s="41" t="s">
        <v>32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12.75">
      <c r="A16" s="32"/>
      <c r="B16" s="15">
        <v>6</v>
      </c>
      <c r="C16" s="1" t="s">
        <v>6</v>
      </c>
      <c r="D16" s="26"/>
      <c r="E16" s="36">
        <f>IF($D16=$J16,2,IF($D16=$K16,1,IF($D16=$L16,0,"")))</f>
      </c>
      <c r="F16" s="40"/>
      <c r="G16" s="41"/>
      <c r="H16" s="41"/>
      <c r="I16" s="41"/>
      <c r="J16" s="41" t="s">
        <v>33</v>
      </c>
      <c r="K16" s="41" t="s">
        <v>34</v>
      </c>
      <c r="L16" s="41" t="s">
        <v>35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2.75">
      <c r="A17" s="32"/>
      <c r="B17" s="15">
        <v>7</v>
      </c>
      <c r="C17" s="1" t="s">
        <v>7</v>
      </c>
      <c r="D17" s="26"/>
      <c r="E17" s="36">
        <f>IF($D17=$J17,2,IF($D17=$K17,0,IF($D17=$L17,-2,"")))</f>
      </c>
      <c r="F17" s="40"/>
      <c r="G17" s="41"/>
      <c r="H17" s="41"/>
      <c r="I17" s="41"/>
      <c r="J17" s="41" t="s">
        <v>38</v>
      </c>
      <c r="K17" s="41" t="s">
        <v>37</v>
      </c>
      <c r="L17" s="41" t="s">
        <v>36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2.75">
      <c r="A18" s="32"/>
      <c r="B18" s="15">
        <v>8</v>
      </c>
      <c r="C18" s="1" t="s">
        <v>8</v>
      </c>
      <c r="D18" s="26"/>
      <c r="E18" s="36">
        <f>IF($D18=$J18,-2,IF($D18=$K18,-1,IF($D18=$L18,0,"")))</f>
      </c>
      <c r="F18" s="40"/>
      <c r="G18" s="41"/>
      <c r="H18" s="41"/>
      <c r="I18" s="41"/>
      <c r="J18" s="41" t="s">
        <v>39</v>
      </c>
      <c r="K18" s="41" t="s">
        <v>40</v>
      </c>
      <c r="L18" s="41" t="s">
        <v>41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2.75">
      <c r="A19" s="32"/>
      <c r="B19" s="15">
        <v>9</v>
      </c>
      <c r="C19" s="1" t="s">
        <v>9</v>
      </c>
      <c r="D19" s="26"/>
      <c r="E19" s="36">
        <f>IF($D19=K19,0,IF(AND(D19=J19,D6=J6),"nvt",IF(AND(D19=J19,D6=K6),-2,IF(AND(D19=J19,D6=L6),2,""))))</f>
      </c>
      <c r="F19" s="40"/>
      <c r="G19" s="41"/>
      <c r="H19" s="41"/>
      <c r="I19" s="41"/>
      <c r="J19" s="41" t="s">
        <v>42</v>
      </c>
      <c r="K19" s="41" t="s">
        <v>43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2.75">
      <c r="A20" s="32"/>
      <c r="B20" s="19" t="s">
        <v>10</v>
      </c>
      <c r="D20" s="41"/>
      <c r="E20" s="36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2.75">
      <c r="A21" s="32"/>
      <c r="B21" s="15">
        <v>10</v>
      </c>
      <c r="C21" s="1" t="s">
        <v>11</v>
      </c>
      <c r="D21" s="26"/>
      <c r="E21" s="36">
        <f>IF($D21=$J21,-2,IF($D21=$K21,-1,IF($D21=$L21,0,"")))</f>
      </c>
      <c r="F21" s="40"/>
      <c r="G21" s="41"/>
      <c r="H21" s="41"/>
      <c r="I21" s="41"/>
      <c r="J21" s="41" t="s">
        <v>44</v>
      </c>
      <c r="K21" s="41" t="s">
        <v>45</v>
      </c>
      <c r="L21" s="41" t="s">
        <v>46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2.75">
      <c r="A22" s="32"/>
      <c r="B22" s="15">
        <v>11</v>
      </c>
      <c r="C22" s="1" t="s">
        <v>12</v>
      </c>
      <c r="D22" s="26"/>
      <c r="E22" s="36">
        <f>IF($D22=$J22,2,IF($D22=$K22,1,IF($D22=$L22,0,"")))</f>
      </c>
      <c r="F22" s="40"/>
      <c r="G22" s="41"/>
      <c r="H22" s="41"/>
      <c r="I22" s="41"/>
      <c r="J22" s="41" t="s">
        <v>47</v>
      </c>
      <c r="K22" s="41" t="s">
        <v>48</v>
      </c>
      <c r="L22" s="41" t="s">
        <v>49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2.75">
      <c r="A23" s="32"/>
      <c r="B23" s="15">
        <v>12</v>
      </c>
      <c r="C23" s="1" t="s">
        <v>13</v>
      </c>
      <c r="D23" s="26"/>
      <c r="E23" s="36">
        <f>IF($D23=$J23,2,IF($D23=$K23,1,IF($D23=$L23,0,"")))</f>
      </c>
      <c r="F23" s="40"/>
      <c r="G23" s="41"/>
      <c r="H23" s="41"/>
      <c r="I23" s="41"/>
      <c r="J23" s="41" t="s">
        <v>50</v>
      </c>
      <c r="K23" s="41" t="s">
        <v>51</v>
      </c>
      <c r="L23" s="41" t="s">
        <v>52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2.75">
      <c r="A24" s="32"/>
      <c r="B24" s="15">
        <v>13</v>
      </c>
      <c r="C24" s="1" t="s">
        <v>14</v>
      </c>
      <c r="D24" s="26"/>
      <c r="E24" s="36">
        <f>IF($D24=$J24,-1,IF($D24=$K24,0,IF($D24=$L23,1,"")))</f>
      </c>
      <c r="F24" s="40"/>
      <c r="G24" s="41"/>
      <c r="H24" s="41"/>
      <c r="I24" s="41"/>
      <c r="J24" s="41" t="s">
        <v>53</v>
      </c>
      <c r="K24" s="41" t="s">
        <v>54</v>
      </c>
      <c r="L24" s="41" t="s">
        <v>55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2.75">
      <c r="A25" s="32"/>
      <c r="B25" s="15">
        <v>14</v>
      </c>
      <c r="C25" s="1" t="s">
        <v>15</v>
      </c>
      <c r="D25" s="26"/>
      <c r="E25" s="36">
        <f>IF(D6=L6,"nvt",IF(D25=J25,-1,IF(D25=K25,0,IF(D25=L25,1,""))))</f>
      </c>
      <c r="F25" s="40"/>
      <c r="G25" s="41"/>
      <c r="H25" s="41"/>
      <c r="I25" s="41"/>
      <c r="J25" s="41" t="s">
        <v>56</v>
      </c>
      <c r="K25" s="41" t="s">
        <v>57</v>
      </c>
      <c r="L25" s="41" t="s">
        <v>58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ht="12.75">
      <c r="A26" s="32"/>
      <c r="B26" s="15"/>
      <c r="E26" s="38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24.75" customHeight="1">
      <c r="A27" s="32"/>
      <c r="B27" s="17" t="s">
        <v>75</v>
      </c>
      <c r="C27" s="3" t="s">
        <v>76</v>
      </c>
      <c r="D27" s="4"/>
      <c r="E27" s="39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ht="12.75">
      <c r="A28" s="32"/>
      <c r="B28" s="15"/>
      <c r="E28" s="38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2.75">
      <c r="A29" s="32"/>
      <c r="B29" s="15"/>
      <c r="D29" s="10" t="s">
        <v>65</v>
      </c>
      <c r="E29" s="43"/>
      <c r="F29" s="40"/>
      <c r="G29" s="41"/>
      <c r="H29" s="41"/>
      <c r="I29" s="41"/>
      <c r="J29" s="43">
        <f>SUM($E$11:$E$25)</f>
        <v>0</v>
      </c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ht="12.75">
      <c r="A30" s="32"/>
      <c r="B30" s="15"/>
      <c r="D30" s="10" t="s">
        <v>66</v>
      </c>
      <c r="E30" s="43"/>
      <c r="F30" s="40"/>
      <c r="G30" s="41"/>
      <c r="H30" s="41"/>
      <c r="I30" s="41"/>
      <c r="J30" s="43">
        <f>IF(OR($D$6=$J$6,$D$6=$K$6),-17,IF($D$6=$L$6,-16,""))</f>
      </c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2.75">
      <c r="A31" s="32"/>
      <c r="B31" s="15"/>
      <c r="D31" s="10" t="s">
        <v>67</v>
      </c>
      <c r="E31" s="43"/>
      <c r="F31" s="40"/>
      <c r="G31" s="41"/>
      <c r="H31" s="41"/>
      <c r="I31" s="41"/>
      <c r="J31" s="43">
        <f>IF($D$6=$J$6,17,IF($D$6=$K$6,19,IF($D$6=$L$6,18,"")))</f>
      </c>
      <c r="K31" s="4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2.75">
      <c r="A32" s="32"/>
      <c r="B32" s="15"/>
      <c r="D32" s="10" t="s">
        <v>68</v>
      </c>
      <c r="E32" s="43"/>
      <c r="F32" s="40"/>
      <c r="G32" s="41"/>
      <c r="H32" s="41"/>
      <c r="I32" s="41"/>
      <c r="J32" s="43">
        <f>IF(OR($D$6=$J$6,$D$6=$L$6),34,IF($D$6=$K$6,36,""))</f>
      </c>
      <c r="K32" s="40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2.75">
      <c r="A33" s="32"/>
      <c r="B33" s="15"/>
      <c r="D33" s="11" t="s">
        <v>69</v>
      </c>
      <c r="E33" s="44"/>
      <c r="F33" s="40"/>
      <c r="G33" s="41"/>
      <c r="H33" s="41"/>
      <c r="I33" s="41"/>
      <c r="J33" s="44" t="e">
        <f>(($E$29-$E$30)/$E$32)</f>
        <v>#DIV/0!</v>
      </c>
      <c r="K33" s="40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3.5" thickBot="1">
      <c r="A34" s="32"/>
      <c r="B34" s="22"/>
      <c r="C34" s="23"/>
      <c r="D34" s="24" t="s">
        <v>70</v>
      </c>
      <c r="E34" s="45"/>
      <c r="F34" s="40"/>
      <c r="G34" s="41"/>
      <c r="H34" s="41"/>
      <c r="I34" s="41"/>
      <c r="J34" s="45" t="str">
        <f>IF($E$33&lt;0.1,"Niet kansrijk",IF(0.4&gt;$E$33&gt;0.1,"Weinig kansrijk",IF(0.6&gt;$E$33&gt;0.4,"Kansrijk",IF($E$33&gt;0.6,"Zeer kansrijk",""))))</f>
        <v>Niet kansrijk</v>
      </c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2:23" ht="13.5" thickTop="1">
      <c r="B35" s="47"/>
      <c r="C35" s="47"/>
      <c r="D35" s="35"/>
      <c r="E35" s="35"/>
      <c r="F35" s="46"/>
      <c r="G35" s="41"/>
      <c r="H35" s="41"/>
      <c r="I35" s="41"/>
      <c r="J35" s="47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2:3" ht="12.75">
      <c r="B36" s="41"/>
      <c r="C36" s="41"/>
    </row>
    <row r="37" spans="2:3" ht="12.75">
      <c r="B37" s="41"/>
      <c r="C37" s="41"/>
    </row>
    <row r="38" spans="2:3" ht="12.75">
      <c r="B38" s="41"/>
      <c r="C38" s="41"/>
    </row>
    <row r="39" spans="2:3" ht="12.75">
      <c r="B39" s="41"/>
      <c r="C39" s="41"/>
    </row>
    <row r="40" spans="2:3" ht="12.75">
      <c r="B40" s="41"/>
      <c r="C40" s="41"/>
    </row>
    <row r="41" spans="2:3" ht="12.75">
      <c r="B41" s="41"/>
      <c r="C41" s="41"/>
    </row>
    <row r="42" spans="2:3" ht="12.75">
      <c r="B42" s="41"/>
      <c r="C42" s="41"/>
    </row>
    <row r="43" spans="2:3" ht="12.75">
      <c r="B43" s="41"/>
      <c r="C43" s="41"/>
    </row>
  </sheetData>
  <sheetProtection password="C4A4" sheet="1" objects="1" scenarios="1"/>
  <dataValidations count="15">
    <dataValidation type="list" allowBlank="1" showInputMessage="1" showErrorMessage="1" sqref="D11">
      <formula1>$J$11:$O$11</formula1>
    </dataValidation>
    <dataValidation type="list" allowBlank="1" showInputMessage="1" showErrorMessage="1" sqref="D12">
      <formula1>$J$12:$M$12</formula1>
    </dataValidation>
    <dataValidation type="list" allowBlank="1" showInputMessage="1" showErrorMessage="1" sqref="D13">
      <formula1>$J$13:$M$13</formula1>
    </dataValidation>
    <dataValidation type="list" allowBlank="1" showInputMessage="1" showErrorMessage="1" sqref="D14">
      <formula1>$J$14:$L$14</formula1>
    </dataValidation>
    <dataValidation type="list" allowBlank="1" showInputMessage="1" showErrorMessage="1" sqref="D15">
      <formula1>$J$15:$K$15</formula1>
    </dataValidation>
    <dataValidation type="list" allowBlank="1" showInputMessage="1" showErrorMessage="1" sqref="D16">
      <formula1>$J$16:$L$16</formula1>
    </dataValidation>
    <dataValidation type="list" allowBlank="1" showInputMessage="1" showErrorMessage="1" sqref="D17">
      <formula1>$J$17:$L$17</formula1>
    </dataValidation>
    <dataValidation type="list" allowBlank="1" showInputMessage="1" showErrorMessage="1" sqref="D18">
      <formula1>$J$18:$L$18</formula1>
    </dataValidation>
    <dataValidation type="list" allowBlank="1" showInputMessage="1" showErrorMessage="1" sqref="D19">
      <formula1>$J$19:$K$19</formula1>
    </dataValidation>
    <dataValidation type="list" allowBlank="1" showInputMessage="1" showErrorMessage="1" sqref="D21">
      <formula1>$J$21:$L$21</formula1>
    </dataValidation>
    <dataValidation type="list" allowBlank="1" showInputMessage="1" showErrorMessage="1" sqref="D22">
      <formula1>$J$22:$L$22</formula1>
    </dataValidation>
    <dataValidation type="list" allowBlank="1" showInputMessage="1" showErrorMessage="1" sqref="D23">
      <formula1>$J$23:$L$23</formula1>
    </dataValidation>
    <dataValidation type="list" allowBlank="1" showInputMessage="1" showErrorMessage="1" sqref="D24">
      <formula1>$J$24:$L$24</formula1>
    </dataValidation>
    <dataValidation type="list" allowBlank="1" showInputMessage="1" showErrorMessage="1" sqref="D25">
      <formula1>$J$25:$L$25</formula1>
    </dataValidation>
    <dataValidation type="list" allowBlank="1" showInputMessage="1" showErrorMessage="1" sqref="D6">
      <formula1>$J$6:$L$6</formula1>
    </dataValidation>
  </dataValidations>
  <printOptions/>
  <pageMargins left="0.75" right="0.75" top="1" bottom="1" header="0.5" footer="0.5"/>
  <pageSetup horizontalDpi="600" verticalDpi="600" orientation="portrait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31"/>
  <sheetViews>
    <sheetView workbookViewId="0" topLeftCell="A1">
      <selection activeCell="E21" sqref="E21"/>
    </sheetView>
  </sheetViews>
  <sheetFormatPr defaultColWidth="9.140625" defaultRowHeight="12.75"/>
  <cols>
    <col min="1" max="1" width="2.8515625" style="1" customWidth="1"/>
    <col min="2" max="2" width="14.00390625" style="1" customWidth="1"/>
    <col min="3" max="3" width="79.7109375" style="1" customWidth="1"/>
    <col min="4" max="4" width="46.00390625" style="1" customWidth="1"/>
    <col min="5" max="5" width="18.28125" style="1" customWidth="1"/>
    <col min="6" max="9" width="9.140625" style="1" customWidth="1"/>
    <col min="10" max="10" width="36.7109375" style="1" hidden="1" customWidth="1"/>
    <col min="11" max="11" width="40.421875" style="1" hidden="1" customWidth="1"/>
    <col min="12" max="12" width="29.00390625" style="1" hidden="1" customWidth="1"/>
    <col min="13" max="13" width="20.57421875" style="1" hidden="1" customWidth="1"/>
    <col min="14" max="14" width="19.7109375" style="1" hidden="1" customWidth="1"/>
    <col min="15" max="15" width="18.00390625" style="1" hidden="1" customWidth="1"/>
    <col min="16" max="16384" width="9.140625" style="1" customWidth="1"/>
  </cols>
  <sheetData>
    <row r="2" spans="2:5" ht="13.5" thickBot="1">
      <c r="B2" s="34"/>
      <c r="C2" s="34"/>
      <c r="D2" s="34"/>
      <c r="E2" s="34"/>
    </row>
    <row r="3" spans="1:6" ht="13.5" thickTop="1">
      <c r="A3" s="32"/>
      <c r="B3" s="12"/>
      <c r="C3" s="13"/>
      <c r="D3" s="13"/>
      <c r="E3" s="14"/>
      <c r="F3" s="33"/>
    </row>
    <row r="4" spans="1:6" ht="24.75" customHeight="1">
      <c r="A4" s="32"/>
      <c r="B4" s="17" t="s">
        <v>71</v>
      </c>
      <c r="C4" s="3" t="s">
        <v>74</v>
      </c>
      <c r="D4" s="4"/>
      <c r="E4" s="18"/>
      <c r="F4" s="33"/>
    </row>
    <row r="5" spans="1:6" ht="12.75">
      <c r="A5" s="32"/>
      <c r="B5" s="15"/>
      <c r="E5" s="16"/>
      <c r="F5" s="33"/>
    </row>
    <row r="6" spans="1:6" ht="12.75">
      <c r="A6" s="32"/>
      <c r="B6" s="19" t="s">
        <v>0</v>
      </c>
      <c r="D6" s="5" t="s">
        <v>77</v>
      </c>
      <c r="E6" s="20" t="s">
        <v>65</v>
      </c>
      <c r="F6" s="33"/>
    </row>
    <row r="7" spans="1:15" ht="12.75">
      <c r="A7" s="32"/>
      <c r="B7" s="15">
        <v>1</v>
      </c>
      <c r="C7" s="1" t="s">
        <v>1</v>
      </c>
      <c r="D7" s="6"/>
      <c r="E7" s="36">
        <f>IF($D7=$J7,1,IF($D7=$K7,0,IF($D7=$L7,0,IF($D7=$M7,1,IF($D7=$N7,1,IF($D7=$O7,2,""))))))</f>
      </c>
      <c r="F7" s="33"/>
      <c r="J7" s="1" t="s">
        <v>16</v>
      </c>
      <c r="K7" s="1" t="s">
        <v>64</v>
      </c>
      <c r="L7" s="1" t="s">
        <v>63</v>
      </c>
      <c r="M7" s="1" t="s">
        <v>17</v>
      </c>
      <c r="N7" s="1" t="s">
        <v>19</v>
      </c>
      <c r="O7" s="1" t="s">
        <v>18</v>
      </c>
    </row>
    <row r="8" spans="1:13" ht="12.75">
      <c r="A8" s="32"/>
      <c r="B8" s="15">
        <v>2</v>
      </c>
      <c r="C8" s="1" t="s">
        <v>2</v>
      </c>
      <c r="D8" s="6"/>
      <c r="E8" s="36">
        <f>IF($D8=$J8,0,IF($D8=$K8,0,IF($D8=$L8,1,IF($D8=$M8,1,""))))</f>
      </c>
      <c r="F8" s="33"/>
      <c r="J8" s="1" t="s">
        <v>20</v>
      </c>
      <c r="K8" s="1" t="s">
        <v>21</v>
      </c>
      <c r="L8" s="1" t="s">
        <v>22</v>
      </c>
      <c r="M8" s="1" t="s">
        <v>23</v>
      </c>
    </row>
    <row r="9" spans="1:13" ht="12.75">
      <c r="A9" s="32"/>
      <c r="B9" s="15">
        <v>3</v>
      </c>
      <c r="C9" s="1" t="s">
        <v>3</v>
      </c>
      <c r="D9" s="6"/>
      <c r="E9" s="36">
        <f>IF($D9=$J9,1,IF($D9=$K9,1,IF($D9=$L9,0,IF($D9=$M9,-2,""))))</f>
      </c>
      <c r="F9" s="33"/>
      <c r="J9" s="1" t="s">
        <v>24</v>
      </c>
      <c r="K9" s="1" t="s">
        <v>25</v>
      </c>
      <c r="L9" s="1" t="s">
        <v>26</v>
      </c>
      <c r="M9" s="1" t="s">
        <v>27</v>
      </c>
    </row>
    <row r="10" spans="1:12" ht="12.75">
      <c r="A10" s="32"/>
      <c r="B10" s="15">
        <v>4</v>
      </c>
      <c r="C10" s="1" t="s">
        <v>4</v>
      </c>
      <c r="D10" s="6"/>
      <c r="E10" s="36">
        <f>IF($D10=$J10,-2,IF($D10=$K10,-1,IF($D10=$L10,0,"")))</f>
      </c>
      <c r="F10" s="33"/>
      <c r="J10" s="1" t="s">
        <v>28</v>
      </c>
      <c r="K10" s="1" t="s">
        <v>29</v>
      </c>
      <c r="L10" s="1" t="s">
        <v>30</v>
      </c>
    </row>
    <row r="11" spans="1:11" ht="12.75">
      <c r="A11" s="32"/>
      <c r="B11" s="15">
        <v>5</v>
      </c>
      <c r="C11" s="1" t="s">
        <v>5</v>
      </c>
      <c r="D11" s="6"/>
      <c r="E11" s="36">
        <f>IF($D11=$J11,0,IF($D11=$K11,1,""))</f>
      </c>
      <c r="F11" s="33"/>
      <c r="J11" s="1" t="s">
        <v>31</v>
      </c>
      <c r="K11" s="1" t="s">
        <v>32</v>
      </c>
    </row>
    <row r="12" spans="1:12" ht="12.75">
      <c r="A12" s="32"/>
      <c r="B12" s="21">
        <v>6</v>
      </c>
      <c r="C12" s="8" t="s">
        <v>6</v>
      </c>
      <c r="D12" s="6" t="s">
        <v>78</v>
      </c>
      <c r="E12" s="36" t="s">
        <v>79</v>
      </c>
      <c r="F12" s="33"/>
      <c r="J12" s="1" t="s">
        <v>33</v>
      </c>
      <c r="K12" s="1" t="s">
        <v>34</v>
      </c>
      <c r="L12" s="1" t="s">
        <v>35</v>
      </c>
    </row>
    <row r="13" spans="1:12" ht="12.75">
      <c r="A13" s="32"/>
      <c r="B13" s="15">
        <v>7</v>
      </c>
      <c r="C13" s="1" t="s">
        <v>7</v>
      </c>
      <c r="D13" s="6"/>
      <c r="E13" s="36">
        <f>IF($D13=$J13,0,IF($D13=$K13,1,IF($D13=$L13,1,"")))</f>
      </c>
      <c r="F13" s="33"/>
      <c r="J13" s="1" t="s">
        <v>38</v>
      </c>
      <c r="K13" s="1" t="s">
        <v>37</v>
      </c>
      <c r="L13" s="1" t="s">
        <v>36</v>
      </c>
    </row>
    <row r="14" spans="1:12" ht="12.75">
      <c r="A14" s="32"/>
      <c r="B14" s="15">
        <v>8</v>
      </c>
      <c r="C14" s="1" t="s">
        <v>8</v>
      </c>
      <c r="D14" s="6"/>
      <c r="E14" s="36">
        <f>IF($D14=$J14,0,IF($D14=$K14,0,IF($D14=$L14,1,"")))</f>
      </c>
      <c r="F14" s="33"/>
      <c r="J14" s="1" t="s">
        <v>39</v>
      </c>
      <c r="K14" s="1" t="s">
        <v>40</v>
      </c>
      <c r="L14" s="1" t="s">
        <v>41</v>
      </c>
    </row>
    <row r="15" spans="1:11" ht="12.75">
      <c r="A15" s="32"/>
      <c r="B15" s="15">
        <v>9</v>
      </c>
      <c r="C15" s="1" t="s">
        <v>9</v>
      </c>
      <c r="D15" s="6"/>
      <c r="E15" s="36">
        <f>IF($D15=$J15,1,IF($D15=$K15,1,""))</f>
      </c>
      <c r="F15" s="33"/>
      <c r="J15" s="1" t="s">
        <v>42</v>
      </c>
      <c r="K15" s="1" t="s">
        <v>43</v>
      </c>
    </row>
    <row r="16" spans="1:6" ht="12.75">
      <c r="A16" s="32"/>
      <c r="B16" s="19" t="s">
        <v>10</v>
      </c>
      <c r="D16" s="9"/>
      <c r="E16" s="36"/>
      <c r="F16" s="33"/>
    </row>
    <row r="17" spans="1:12" ht="12.75">
      <c r="A17" s="32"/>
      <c r="B17" s="21">
        <v>10</v>
      </c>
      <c r="C17" s="7" t="s">
        <v>11</v>
      </c>
      <c r="D17" s="6" t="s">
        <v>78</v>
      </c>
      <c r="E17" s="36" t="s">
        <v>79</v>
      </c>
      <c r="F17" s="33"/>
      <c r="J17" s="1" t="s">
        <v>44</v>
      </c>
      <c r="K17" s="1" t="s">
        <v>45</v>
      </c>
      <c r="L17" s="1" t="s">
        <v>46</v>
      </c>
    </row>
    <row r="18" spans="1:12" ht="12.75">
      <c r="A18" s="32"/>
      <c r="B18" s="21">
        <v>11</v>
      </c>
      <c r="C18" s="7" t="s">
        <v>12</v>
      </c>
      <c r="D18" s="6" t="s">
        <v>78</v>
      </c>
      <c r="E18" s="36" t="s">
        <v>79</v>
      </c>
      <c r="F18" s="33"/>
      <c r="J18" s="1" t="s">
        <v>47</v>
      </c>
      <c r="K18" s="1" t="s">
        <v>48</v>
      </c>
      <c r="L18" s="1" t="s">
        <v>49</v>
      </c>
    </row>
    <row r="19" spans="1:12" ht="12.75">
      <c r="A19" s="32"/>
      <c r="B19" s="21">
        <v>12</v>
      </c>
      <c r="C19" s="7" t="s">
        <v>13</v>
      </c>
      <c r="D19" s="6" t="s">
        <v>78</v>
      </c>
      <c r="E19" s="36" t="s">
        <v>79</v>
      </c>
      <c r="F19" s="33"/>
      <c r="J19" s="1" t="s">
        <v>50</v>
      </c>
      <c r="K19" s="1" t="s">
        <v>51</v>
      </c>
      <c r="L19" s="1" t="s">
        <v>52</v>
      </c>
    </row>
    <row r="20" spans="1:12" ht="12.75">
      <c r="A20" s="32"/>
      <c r="B20" s="15">
        <v>13</v>
      </c>
      <c r="C20" s="1" t="s">
        <v>14</v>
      </c>
      <c r="D20" s="6"/>
      <c r="E20" s="36">
        <f>IF($D20=$J20,2,IF($D20=$K20,1,IF($D20=$L19,0,"")))</f>
      </c>
      <c r="F20" s="33"/>
      <c r="J20" s="1" t="s">
        <v>53</v>
      </c>
      <c r="K20" s="1" t="s">
        <v>54</v>
      </c>
      <c r="L20" s="1" t="s">
        <v>55</v>
      </c>
    </row>
    <row r="21" spans="1:12" ht="12.75">
      <c r="A21" s="32"/>
      <c r="B21" s="15">
        <v>14</v>
      </c>
      <c r="C21" s="1" t="s">
        <v>15</v>
      </c>
      <c r="D21" s="6"/>
      <c r="E21" s="36">
        <f>IF(D21=J21,0,IF(D21=K21,0,IF(D21=L21,1,"")))</f>
      </c>
      <c r="F21" s="33"/>
      <c r="J21" s="1" t="s">
        <v>56</v>
      </c>
      <c r="K21" s="1" t="s">
        <v>57</v>
      </c>
      <c r="L21" s="1" t="s">
        <v>58</v>
      </c>
    </row>
    <row r="22" spans="1:6" ht="12.75">
      <c r="A22" s="32"/>
      <c r="B22" s="15"/>
      <c r="E22" s="36"/>
      <c r="F22" s="33"/>
    </row>
    <row r="23" spans="1:6" ht="24.75" customHeight="1">
      <c r="A23" s="32"/>
      <c r="B23" s="17" t="s">
        <v>73</v>
      </c>
      <c r="C23" s="3" t="s">
        <v>76</v>
      </c>
      <c r="D23" s="4"/>
      <c r="E23" s="37"/>
      <c r="F23" s="33"/>
    </row>
    <row r="24" spans="1:6" ht="12.75">
      <c r="A24" s="32"/>
      <c r="B24" s="15"/>
      <c r="E24" s="36"/>
      <c r="F24" s="33"/>
    </row>
    <row r="25" spans="1:11" ht="12.75">
      <c r="A25" s="32"/>
      <c r="B25" s="15"/>
      <c r="D25" s="10" t="s">
        <v>65</v>
      </c>
      <c r="E25" s="29"/>
      <c r="F25" s="33"/>
      <c r="J25" s="29">
        <f>SUM(J7:J21)</f>
        <v>0</v>
      </c>
      <c r="K25" s="33"/>
    </row>
    <row r="26" spans="1:11" ht="12.75">
      <c r="A26" s="32"/>
      <c r="B26" s="15"/>
      <c r="D26" s="10" t="s">
        <v>66</v>
      </c>
      <c r="E26" s="29"/>
      <c r="F26" s="33"/>
      <c r="J26" s="29">
        <v>-4</v>
      </c>
      <c r="K26" s="33"/>
    </row>
    <row r="27" spans="1:11" ht="12.75">
      <c r="A27" s="32"/>
      <c r="B27" s="15"/>
      <c r="D27" s="10" t="s">
        <v>67</v>
      </c>
      <c r="E27" s="29"/>
      <c r="F27" s="33"/>
      <c r="J27" s="29">
        <v>11</v>
      </c>
      <c r="K27" s="33"/>
    </row>
    <row r="28" spans="1:11" ht="12.75">
      <c r="A28" s="32"/>
      <c r="B28" s="15"/>
      <c r="D28" s="10" t="s">
        <v>68</v>
      </c>
      <c r="E28" s="29"/>
      <c r="F28" s="33"/>
      <c r="J28" s="29">
        <v>15</v>
      </c>
      <c r="K28" s="33"/>
    </row>
    <row r="29" spans="1:11" ht="12.75">
      <c r="A29" s="32"/>
      <c r="B29" s="15"/>
      <c r="D29" s="11" t="s">
        <v>69</v>
      </c>
      <c r="E29" s="30"/>
      <c r="F29" s="33"/>
      <c r="J29" s="30">
        <f>((J25-J26)/J28)</f>
        <v>0.26666666666666666</v>
      </c>
      <c r="K29" s="33"/>
    </row>
    <row r="30" spans="1:11" ht="13.5" thickBot="1">
      <c r="A30" s="32"/>
      <c r="B30" s="22"/>
      <c r="C30" s="23"/>
      <c r="D30" s="24" t="s">
        <v>70</v>
      </c>
      <c r="E30" s="31"/>
      <c r="F30" s="33"/>
      <c r="J30" s="31" t="str">
        <f>IF(J29&lt;0.1,"Niet kansrijk",IF(0.4&gt;J29&gt;0.1,"Weinig kansrijk",IF(0.6&gt;J29&gt;0.4,"Kansrijk",IF(J29&gt;0.6,"Zeer kansrijk",""))))</f>
        <v>Weinig kansrijk</v>
      </c>
      <c r="K30" s="33"/>
    </row>
    <row r="31" spans="2:10" ht="13.5" thickTop="1">
      <c r="B31" s="35"/>
      <c r="C31" s="35"/>
      <c r="D31" s="35"/>
      <c r="E31" s="35"/>
      <c r="J31" s="35"/>
    </row>
  </sheetData>
  <sheetProtection password="C4A4" sheet="1" objects="1" scenarios="1"/>
  <protectedRanges>
    <protectedRange password="C4A4" sqref="D7:D21" name="invulcellen"/>
  </protectedRanges>
  <dataValidations count="12">
    <dataValidation type="list" allowBlank="1" showInputMessage="1" showErrorMessage="1" sqref="D7">
      <formula1>$J$7:$O$7</formula1>
    </dataValidation>
    <dataValidation type="list" allowBlank="1" showInputMessage="1" showErrorMessage="1" sqref="D8">
      <formula1>$J$8:$M$8</formula1>
    </dataValidation>
    <dataValidation type="list" allowBlank="1" showInputMessage="1" showErrorMessage="1" sqref="D9">
      <formula1>$J$9:$M$9</formula1>
    </dataValidation>
    <dataValidation type="list" allowBlank="1" showInputMessage="1" showErrorMessage="1" sqref="D10">
      <formula1>$J$10:$L$10</formula1>
    </dataValidation>
    <dataValidation type="list" allowBlank="1" showInputMessage="1" showErrorMessage="1" sqref="D11">
      <formula1>$J$11:$K$11</formula1>
    </dataValidation>
    <dataValidation type="list" allowBlank="1" showInputMessage="1" showErrorMessage="1" sqref="D13">
      <formula1>$J$13:$L$13</formula1>
    </dataValidation>
    <dataValidation type="list" allowBlank="1" showInputMessage="1" showErrorMessage="1" sqref="D14">
      <formula1>$J$14:$L$14</formula1>
    </dataValidation>
    <dataValidation type="list" allowBlank="1" showInputMessage="1" showErrorMessage="1" sqref="D15">
      <formula1>$J$15:$K$15</formula1>
    </dataValidation>
    <dataValidation allowBlank="1" showInputMessage="1" showErrorMessage="1" sqref="D16"/>
    <dataValidation type="list" allowBlank="1" showInputMessage="1" showErrorMessage="1" sqref="D20">
      <formula1>$J$20:$L$20</formula1>
    </dataValidation>
    <dataValidation type="list" allowBlank="1" showInputMessage="1" showErrorMessage="1" sqref="D21">
      <formula1>$J$21:$L$21</formula1>
    </dataValidation>
    <dataValidation allowBlank="1" showInputMessage="1" showErrorMessage="1" sqref="D3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</dc:creator>
  <cp:keywords/>
  <dc:description/>
  <cp:lastModifiedBy>ssi</cp:lastModifiedBy>
  <dcterms:created xsi:type="dcterms:W3CDTF">2011-10-13T10:27:51Z</dcterms:created>
  <dcterms:modified xsi:type="dcterms:W3CDTF">2012-01-23T14:53:18Z</dcterms:modified>
  <cp:category/>
  <cp:version/>
  <cp:contentType/>
  <cp:contentStatus/>
</cp:coreProperties>
</file>