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12240" activeTab="0"/>
  </bookViews>
  <sheets>
    <sheet name="Zuiveringssleutel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<sst xmlns="http://schemas.openxmlformats.org/spreadsheetml/2006/main" count="50" uniqueCount="44">
  <si>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Score</t>
  </si>
  <si>
    <t>Kansrijkdom</t>
  </si>
  <si>
    <t>STAP 1</t>
  </si>
  <si>
    <t>STAP 2</t>
  </si>
  <si>
    <t>Beantwoord onderstaande vragen</t>
  </si>
  <si>
    <t>Bepaal de score van uw locatie</t>
  </si>
  <si>
    <t>Vul hieronder uw antwoord in</t>
  </si>
  <si>
    <t>Is de standplaats geschikt voor helofytenbegroeiing?</t>
  </si>
  <si>
    <t>Is er perifyton op de huidige vegetatie aanwezig?</t>
  </si>
  <si>
    <t>Is de verblijftijd in de oever voldoende groot (te maken)?</t>
  </si>
  <si>
    <t>Valt een substantieel deel van de oever periodiek droog?</t>
  </si>
  <si>
    <t>Kunnen grote hoeveelheden fosfaat worden vastgelegd in de bodem?</t>
  </si>
  <si>
    <t>Hoe hoog het organisch stofgehalte van de bodemlaag die periodiek droogvalt?</t>
  </si>
  <si>
    <t>Passen de eisen die aan de zuiverende oever worden gesteld bij de overige functies van de oever?</t>
  </si>
  <si>
    <t>Is er voldoende uitwisseling mogelijk tussen het water en de oever?</t>
  </si>
  <si>
    <t>Is het relatief oeveroppervlak voldoende groot voor een substantiele bijdrage aan de chemische waterkwaliteit?</t>
  </si>
  <si>
    <t>Ligt de oever tussen landbouwgebied en open water?</t>
  </si>
  <si>
    <t>Nee</t>
  </si>
  <si>
    <t>Ja</t>
  </si>
  <si>
    <t>&lt; 1 dag</t>
  </si>
  <si>
    <t>tussen 2-10 dagen of &gt; 15 dagen</t>
  </si>
  <si>
    <t>bij optimum van 10 dagen</t>
  </si>
  <si>
    <t>Nee, fluctuatie &lt; 10 cm</t>
  </si>
  <si>
    <t>Ja, flauw talud en fluctuatie &gt; 10 cm</t>
  </si>
  <si>
    <t>Nee, maar aan te passen</t>
  </si>
  <si>
    <t>Fe/P&lt;10 en Fe/S&lt;1</t>
  </si>
  <si>
    <t>10&lt;Fe/P&lt;20 en Fe/S&gt;1</t>
  </si>
  <si>
    <t>Fe/P&gt;20 en Fe/S&gt;1</t>
  </si>
  <si>
    <t>veel organische stof (&gt;70%); veen</t>
  </si>
  <si>
    <t>rond 40% organische stof</t>
  </si>
  <si>
    <t>geen organische stof; arme klei of zand</t>
  </si>
  <si>
    <t>rond 5% organische stof</t>
  </si>
  <si>
    <t>stagnant en klein contactoppervlak</t>
  </si>
  <si>
    <t>stagnant en groot contactoppervlak</t>
  </si>
  <si>
    <t>voldoende uitwisseling</t>
  </si>
  <si>
    <t>niet voldoende, maar na aanpassen inrichting wel</t>
  </si>
  <si>
    <t>tussen 5% en 20%</t>
  </si>
  <si>
    <t>&gt; 20%</t>
  </si>
  <si>
    <t>&lt; 5%</t>
  </si>
  <si>
    <t>B Relatieve bijdrage</t>
  </si>
  <si>
    <t>A Zuiveringsprocessen</t>
  </si>
  <si>
    <t>Score deel A</t>
  </si>
  <si>
    <t>Score deel B</t>
  </si>
  <si>
    <t>Totaalscore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</si>
</sst>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/>
      <right style="thin">
        <color indexed="9"/>
      </right>
      <top style="double"/>
      <bottom style="thin">
        <color indexed="9"/>
      </bottom>
    </border>
    <border>
      <left style="thin">
        <color indexed="9"/>
      </left>
      <right style="thin">
        <color indexed="9"/>
      </right>
      <top style="double"/>
      <bottom style="thin">
        <color indexed="9"/>
      </bottom>
    </border>
    <border>
      <left style="thin">
        <color indexed="9"/>
      </left>
      <right style="double"/>
      <top style="double"/>
      <bottom style="thin">
        <color indexed="9"/>
      </bottom>
    </border>
    <border>
      <left style="double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/>
      <top style="thin">
        <color indexed="9"/>
      </top>
      <bottom style="thin">
        <color indexed="9"/>
      </bottom>
    </border>
    <border>
      <left style="double"/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double"/>
      <top style="thin">
        <color indexed="9"/>
      </top>
      <bottom style="double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6" xfId="0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20</xdr:row>
      <xdr:rowOff>123825</xdr:rowOff>
    </xdr:from>
    <xdr:to>
      <xdr:col>1</xdr:col>
      <xdr:colOff>933450</xdr:colOff>
      <xdr:row>22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686175"/>
          <a:ext cx="8667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4"/>
  <sheetViews>
    <sheetView tabSelected="1" zoomScale="85" zoomScaleNormal="85" workbookViewId="0" topLeftCell="A1">
      <selection activeCell="D17" sqref="D17"/>
    </sheetView>
  </sheetViews>
  <sheetFormatPr defaultColWidth="9.140625" defaultRowHeight="12.75"/>
  <cols>
    <col min="1" max="1" width="2.8515625" style="1" customWidth="1"/>
    <col min="2" max="2" width="14.00390625" style="1" customWidth="1"/>
    <col min="3" max="3" width="95.7109375" style="1" customWidth="1"/>
    <col min="4" max="4" width="46.00390625" style="1" customWidth="1"/>
    <col min="5" max="5" width="18.28125" style="1" customWidth="1"/>
    <col min="6" max="9" width="9.140625" style="1" customWidth="1"/>
    <col min="10" max="10" width="36.7109375" style="1" hidden="1" customWidth="1"/>
    <col min="11" max="11" width="40.421875" style="1" hidden="1" customWidth="1"/>
    <col min="12" max="12" width="29.00390625" style="1" hidden="1" customWidth="1"/>
    <col min="13" max="13" width="20.57421875" style="1" hidden="1" customWidth="1"/>
    <col min="14" max="14" width="19.7109375" style="1" hidden="1" customWidth="1"/>
    <col min="15" max="15" width="18.00390625" style="1" customWidth="1"/>
    <col min="16" max="16384" width="9.140625" style="1" customWidth="1"/>
  </cols>
  <sheetData>
    <row r="1" spans="2:5" ht="13.5" thickBot="1">
      <c r="B1" s="28"/>
      <c r="C1" s="28"/>
      <c r="D1" s="28"/>
      <c r="E1" s="28"/>
    </row>
    <row r="2" spans="1:6" ht="13.5" thickTop="1">
      <c r="A2" s="26"/>
      <c r="B2" s="7"/>
      <c r="C2" s="8"/>
      <c r="D2" s="8"/>
      <c r="E2" s="9"/>
      <c r="F2" s="27"/>
    </row>
    <row r="3" spans="1:6" ht="24.75" customHeight="1">
      <c r="A3" s="26"/>
      <c r="B3" s="12" t="s">
        <v>2</v>
      </c>
      <c r="C3" s="2" t="s">
        <v>4</v>
      </c>
      <c r="D3" s="3"/>
      <c r="E3" s="13"/>
      <c r="F3" s="27"/>
    </row>
    <row r="4" spans="1:6" ht="12.75">
      <c r="A4" s="26"/>
      <c r="B4" s="10"/>
      <c r="E4" s="11"/>
      <c r="F4" s="27"/>
    </row>
    <row r="5" spans="1:6" ht="12.75">
      <c r="A5" s="26"/>
      <c r="B5" s="14" t="s">
        <v>40</v>
      </c>
      <c r="D5" s="4" t="s">
        <v>6</v>
      </c>
      <c r="E5" s="15" t="s">
        <v>0</v>
      </c>
      <c r="F5" s="27"/>
    </row>
    <row r="6" spans="1:11" ht="12.75">
      <c r="A6" s="26"/>
      <c r="B6" s="10">
        <v>1</v>
      </c>
      <c r="C6" s="1" t="s">
        <v>7</v>
      </c>
      <c r="D6" s="5"/>
      <c r="E6" s="21">
        <f>IF($D6=$J6,0,IF($D6=$K6,2,""))</f>
      </c>
      <c r="F6" s="27"/>
      <c r="J6" s="1" t="s">
        <v>17</v>
      </c>
      <c r="K6" s="1" t="s">
        <v>18</v>
      </c>
    </row>
    <row r="7" spans="1:11" ht="12.75">
      <c r="A7" s="26"/>
      <c r="B7" s="10">
        <v>2</v>
      </c>
      <c r="C7" s="1" t="s">
        <v>8</v>
      </c>
      <c r="D7" s="5"/>
      <c r="E7" s="21">
        <f>IF($D7=$J7,0,IF($D7=$K7,1,""))</f>
      </c>
      <c r="F7" s="27"/>
      <c r="J7" s="1" t="s">
        <v>17</v>
      </c>
      <c r="K7" s="1" t="s">
        <v>18</v>
      </c>
    </row>
    <row r="8" spans="1:12" ht="12.75">
      <c r="A8" s="26"/>
      <c r="B8" s="10">
        <v>3</v>
      </c>
      <c r="C8" s="1" t="s">
        <v>9</v>
      </c>
      <c r="D8" s="5"/>
      <c r="E8" s="21">
        <f>IF($D8=$J8,0,IF($D8=$K8,1,IF($D8=$L8,2,"")))</f>
      </c>
      <c r="F8" s="27"/>
      <c r="J8" s="1" t="s">
        <v>19</v>
      </c>
      <c r="K8" s="1" t="s">
        <v>20</v>
      </c>
      <c r="L8" s="1" t="s">
        <v>21</v>
      </c>
    </row>
    <row r="9" spans="1:12" ht="12.75">
      <c r="A9" s="26"/>
      <c r="B9" s="10">
        <v>4</v>
      </c>
      <c r="C9" s="1" t="s">
        <v>10</v>
      </c>
      <c r="D9" s="5"/>
      <c r="E9" s="21">
        <f>IF($D9=$J9,0,IF($D9=$K9,2,IF($D9=$L9,1,"")))</f>
      </c>
      <c r="F9" s="27"/>
      <c r="J9" s="1" t="s">
        <v>22</v>
      </c>
      <c r="K9" s="1" t="s">
        <v>23</v>
      </c>
      <c r="L9" s="1" t="s">
        <v>24</v>
      </c>
    </row>
    <row r="10" spans="1:12" ht="12.75">
      <c r="A10" s="26"/>
      <c r="B10" s="10">
        <v>5</v>
      </c>
      <c r="C10" s="1" t="s">
        <v>11</v>
      </c>
      <c r="D10" s="5"/>
      <c r="E10" s="21">
        <f>IF($D10=$J10,-2,IF($D10=$K10,0,IF($D10=$L10,2,"")))</f>
      </c>
      <c r="F10" s="27"/>
      <c r="J10" s="1" t="s">
        <v>25</v>
      </c>
      <c r="K10" s="1" t="s">
        <v>26</v>
      </c>
      <c r="L10" s="1" t="s">
        <v>27</v>
      </c>
    </row>
    <row r="11" spans="1:13" ht="12.75">
      <c r="A11" s="26"/>
      <c r="B11" s="23">
        <v>6</v>
      </c>
      <c r="C11" s="24" t="s">
        <v>12</v>
      </c>
      <c r="D11" s="5"/>
      <c r="E11" s="21">
        <f>IF($D11=$J11,-2,IF($D11=$K11,-1,IF($D11=$L11,0,IF($D11=$M11,1,""))))</f>
      </c>
      <c r="F11" s="27"/>
      <c r="J11" s="1" t="s">
        <v>28</v>
      </c>
      <c r="K11" s="1" t="s">
        <v>29</v>
      </c>
      <c r="L11" s="1" t="s">
        <v>30</v>
      </c>
      <c r="M11" s="1" t="s">
        <v>31</v>
      </c>
    </row>
    <row r="12" spans="1:11" ht="12.75">
      <c r="A12" s="26"/>
      <c r="B12" s="10">
        <v>7</v>
      </c>
      <c r="C12" s="1" t="s">
        <v>13</v>
      </c>
      <c r="D12" s="5"/>
      <c r="E12" s="21">
        <f>IF($D12=$J12,0,IF($D12=$K12,2,""))</f>
      </c>
      <c r="F12" s="27"/>
      <c r="J12" s="1" t="s">
        <v>17</v>
      </c>
      <c r="K12" s="1" t="s">
        <v>18</v>
      </c>
    </row>
    <row r="13" spans="1:6" ht="12.75">
      <c r="A13" s="26"/>
      <c r="B13" s="14" t="s">
        <v>39</v>
      </c>
      <c r="E13" s="21"/>
      <c r="F13" s="27"/>
    </row>
    <row r="14" spans="1:13" ht="12.75">
      <c r="A14" s="26"/>
      <c r="B14" s="23">
        <v>8</v>
      </c>
      <c r="C14" s="25" t="s">
        <v>14</v>
      </c>
      <c r="D14" s="5"/>
      <c r="E14" s="21">
        <f>IF($D14=$J14,0,IF($D14=$K14,1,IF($D14=$L14,2,IF($D14=$M14,1,""))))</f>
      </c>
      <c r="F14" s="27"/>
      <c r="J14" s="1" t="s">
        <v>32</v>
      </c>
      <c r="K14" s="1" t="s">
        <v>33</v>
      </c>
      <c r="L14" s="1" t="s">
        <v>34</v>
      </c>
      <c r="M14" s="1" t="s">
        <v>35</v>
      </c>
    </row>
    <row r="15" spans="1:12" ht="12.75">
      <c r="A15" s="26"/>
      <c r="B15" s="23">
        <v>9</v>
      </c>
      <c r="C15" s="25" t="s">
        <v>15</v>
      </c>
      <c r="D15" s="5"/>
      <c r="E15" s="21">
        <f>IF($D15=$J15,0,IF($D15=$K15,1,IF($D15=$L15,2,"")))</f>
      </c>
      <c r="F15" s="27"/>
      <c r="J15" s="1" t="s">
        <v>38</v>
      </c>
      <c r="K15" s="1" t="s">
        <v>36</v>
      </c>
      <c r="L15" s="1" t="s">
        <v>37</v>
      </c>
    </row>
    <row r="16" spans="1:11" ht="12.75">
      <c r="A16" s="26"/>
      <c r="B16" s="23">
        <v>10</v>
      </c>
      <c r="C16" s="25" t="s">
        <v>16</v>
      </c>
      <c r="D16" s="5"/>
      <c r="E16" s="21">
        <f>IF($D16=$J16,0,IF($D16=$K16,2,""))</f>
      </c>
      <c r="F16" s="27"/>
      <c r="J16" s="1" t="s">
        <v>17</v>
      </c>
      <c r="K16" s="1" t="s">
        <v>18</v>
      </c>
    </row>
    <row r="17" spans="1:6" ht="12.75">
      <c r="A17" s="26"/>
      <c r="B17" s="10"/>
      <c r="E17" s="21"/>
      <c r="F17" s="27"/>
    </row>
    <row r="18" spans="1:6" ht="24.75" customHeight="1">
      <c r="A18" s="26"/>
      <c r="B18" s="12" t="s">
        <v>3</v>
      </c>
      <c r="C18" s="2" t="s">
        <v>5</v>
      </c>
      <c r="D18" s="3"/>
      <c r="E18" s="22"/>
      <c r="F18" s="27"/>
    </row>
    <row r="19" spans="1:6" ht="12.75">
      <c r="A19" s="26"/>
      <c r="B19" s="10"/>
      <c r="E19" s="21"/>
      <c r="F19" s="27"/>
    </row>
    <row r="20" spans="1:11" ht="12.75">
      <c r="A20" s="26"/>
      <c r="B20" s="10"/>
      <c r="D20" s="6" t="s">
        <v>41</v>
      </c>
      <c r="E20" s="19"/>
      <c r="F20" s="27"/>
      <c r="J20" s="19">
        <f>SUM($E$6:$E$12)</f>
        <v>0</v>
      </c>
      <c r="K20" s="27"/>
    </row>
    <row r="21" spans="1:11" ht="12.75">
      <c r="A21" s="26"/>
      <c r="B21" s="10"/>
      <c r="D21" s="6" t="s">
        <v>42</v>
      </c>
      <c r="E21" s="19"/>
      <c r="F21" s="27"/>
      <c r="J21" s="19">
        <f>SUM($E$14:$E$16)</f>
        <v>0</v>
      </c>
      <c r="K21" s="27"/>
    </row>
    <row r="22" spans="1:11" ht="12.75">
      <c r="A22" s="26"/>
      <c r="B22" s="10"/>
      <c r="D22" s="6" t="s">
        <v>43</v>
      </c>
      <c r="E22" s="19"/>
      <c r="F22" s="27"/>
      <c r="J22" s="19">
        <f>SUM(J20:J21)</f>
        <v>0</v>
      </c>
      <c r="K22" s="27"/>
    </row>
    <row r="23" spans="1:11" ht="13.5" thickBot="1">
      <c r="A23" s="26"/>
      <c r="B23" s="16"/>
      <c r="C23" s="17"/>
      <c r="D23" s="18" t="s">
        <v>1</v>
      </c>
      <c r="E23" s="20"/>
      <c r="F23" s="27"/>
      <c r="J23" s="20" t="str">
        <f>IF(OR($J$20&lt;1,$J$21&lt;2),"Weinig kansrijk",IF(AND(11&gt;$J$22,$J$22&gt;3),"Mogelijk kansrijk",IF($J$22&gt;10,"Kansrijk","")))</f>
        <v>Weinig kansrijk</v>
      </c>
      <c r="K23" s="27"/>
    </row>
    <row r="24" spans="2:10" ht="13.5" thickTop="1">
      <c r="B24" s="29"/>
      <c r="C24" s="29"/>
      <c r="D24" s="29"/>
      <c r="E24" s="29"/>
      <c r="J24" s="29"/>
    </row>
  </sheetData>
  <sheetProtection password="C4A4" sheet="1" objects="1" scenarios="1"/>
  <protectedRanges>
    <protectedRange password="C4A4" sqref="D6:D12 D14:D16" name="invulcellen"/>
  </protectedRanges>
  <dataValidations count="10">
    <dataValidation type="list" allowBlank="1" showInputMessage="1" showErrorMessage="1" sqref="D6">
      <formula1>$J$6:$K$6</formula1>
    </dataValidation>
    <dataValidation type="list" allowBlank="1" showInputMessage="1" showErrorMessage="1" sqref="D7">
      <formula1>$J$7:$K$7</formula1>
    </dataValidation>
    <dataValidation type="list" allowBlank="1" showInputMessage="1" showErrorMessage="1" sqref="D8">
      <formula1>$J$8:$L$8</formula1>
    </dataValidation>
    <dataValidation type="list" allowBlank="1" showInputMessage="1" showErrorMessage="1" sqref="D9">
      <formula1>$J$9:$L$9</formula1>
    </dataValidation>
    <dataValidation type="list" allowBlank="1" showInputMessage="1" showErrorMessage="1" sqref="D10">
      <formula1>$J$10:$L$10</formula1>
    </dataValidation>
    <dataValidation type="list" allowBlank="1" showInputMessage="1" showErrorMessage="1" sqref="D12">
      <formula1>$J$12:$K$12</formula1>
    </dataValidation>
    <dataValidation type="list" allowBlank="1" showInputMessage="1" showErrorMessage="1" sqref="D11">
      <formula1>$J$11:$M$11</formula1>
    </dataValidation>
    <dataValidation type="list" allowBlank="1" showInputMessage="1" showErrorMessage="1" sqref="D14">
      <formula1>$J$14:$M$14</formula1>
    </dataValidation>
    <dataValidation type="list" allowBlank="1" showInputMessage="1" showErrorMessage="1" sqref="D15">
      <formula1>$J$15:$L$15</formula1>
    </dataValidation>
    <dataValidation type="list" allowBlank="1" showInputMessage="1" showErrorMessage="1" sqref="D16">
      <formula1>$J$16:$K$16</formula1>
    </dataValidation>
  </dataValidations>
  <printOptions/>
  <pageMargins left="0.75" right="0.75" top="1" bottom="1" header="0.5" footer="0.5"/>
  <pageSetup horizontalDpi="600" verticalDpi="600" orientation="portrait" paperSize="9" r:id="rId3"/>
  <ignoredErrors>
    <ignoredError sqref="J20:J21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</dc:creator>
  <cp:keywords/>
  <dc:description/>
  <cp:lastModifiedBy>ssi</cp:lastModifiedBy>
  <dcterms:created xsi:type="dcterms:W3CDTF">2011-10-13T10:27:51Z</dcterms:created>
  <dcterms:modified xsi:type="dcterms:W3CDTF">2012-01-23T14:52:29Z</dcterms:modified>
  <cp:category/>
  <cp:version/>
  <cp:contentType/>
  <cp:contentStatus/>
</cp:coreProperties>
</file>